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.JPG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0" yWindow="0" windowWidth="25600" windowHeight="15520" tabRatio="500"/>
  </bookViews>
  <sheets>
    <sheet name="Ver.1.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K28" i="1"/>
  <c r="K27" i="1"/>
  <c r="D33" i="1"/>
  <c r="D44" i="1"/>
  <c r="D43" i="1"/>
  <c r="B17" i="1"/>
  <c r="D35" i="1"/>
  <c r="D30" i="1"/>
  <c r="K42" i="1"/>
  <c r="D34" i="1"/>
  <c r="D29" i="1"/>
  <c r="D21" i="1"/>
  <c r="D45" i="1"/>
  <c r="D46" i="1"/>
  <c r="D20" i="1"/>
</calcChain>
</file>

<file path=xl/sharedStrings.xml><?xml version="1.0" encoding="utf-8"?>
<sst xmlns="http://schemas.openxmlformats.org/spreadsheetml/2006/main" count="125" uniqueCount="89">
  <si>
    <t>Q1</t>
  </si>
  <si>
    <t>あなたの今の年齢は？</t>
  </si>
  <si>
    <t>歳</t>
  </si>
  <si>
    <t>あなたが目標額達成に必要な年間利回りは</t>
  </si>
  <si>
    <t>Q2</t>
  </si>
  <si>
    <t>万円</t>
  </si>
  <si>
    <t>消費支出</t>
  </si>
  <si>
    <t>食費</t>
  </si>
  <si>
    <t>光熱費・水道</t>
  </si>
  <si>
    <t>家具・家事用品</t>
  </si>
  <si>
    <t>被服及び履物</t>
  </si>
  <si>
    <t>保健医療費</t>
  </si>
  <si>
    <t>交通・通信</t>
  </si>
  <si>
    <t>教育費</t>
  </si>
  <si>
    <t>教養娯楽</t>
  </si>
  <si>
    <t>毎月の投資額</t>
  </si>
  <si>
    <t>円</t>
  </si>
  <si>
    <t>その他(交際費・美容院など)</t>
  </si>
  <si>
    <t>目標金額</t>
  </si>
  <si>
    <t>XX</t>
  </si>
  <si>
    <t>非消費支出</t>
  </si>
  <si>
    <t>直接税 (住民税など)</t>
  </si>
  <si>
    <t>社会保険料 (介護保険料など)</t>
  </si>
  <si>
    <t>→</t>
    <phoneticPr fontId="1"/>
  </si>
  <si>
    <t>%</t>
    <phoneticPr fontId="1"/>
  </si>
  <si>
    <t>あなたが投資に回せそうなお金は月額いくら？</t>
    <rPh sb="15" eb="16">
      <t>ツキ</t>
    </rPh>
    <rPh sb="16" eb="17">
      <t>ガク</t>
    </rPh>
    <phoneticPr fontId="1"/>
  </si>
  <si>
    <t>歳</t>
    <rPh sb="0" eb="1">
      <t>サイゲツ</t>
    </rPh>
    <phoneticPr fontId="1"/>
  </si>
  <si>
    <t>万円</t>
    <rPh sb="0" eb="2">
      <t>マンエン</t>
    </rPh>
    <phoneticPr fontId="1"/>
  </si>
  <si>
    <t>あなたの退職予定の年齢は？</t>
    <rPh sb="4" eb="8">
      <t>タイショクヨテイ</t>
    </rPh>
    <rPh sb="9" eb="11">
      <t>ネンレイ</t>
    </rPh>
    <phoneticPr fontId="1"/>
  </si>
  <si>
    <t>Q3</t>
    <phoneticPr fontId="1"/>
  </si>
  <si>
    <t>Q4</t>
    <phoneticPr fontId="1"/>
  </si>
  <si>
    <t>老後資金の準備に充てられる期間は？</t>
    <phoneticPr fontId="1"/>
  </si>
  <si>
    <t>年間</t>
    <rPh sb="0" eb="2">
      <t>ネンカン</t>
    </rPh>
    <phoneticPr fontId="1"/>
  </si>
  <si>
    <t>老後資金を取り崩して生活する期間は？</t>
    <rPh sb="5" eb="6">
      <t>ト</t>
    </rPh>
    <rPh sb="7" eb="8">
      <t>クズ</t>
    </rPh>
    <rPh sb="10" eb="12">
      <t>セイカツ</t>
    </rPh>
    <rPh sb="14" eb="16">
      <t>キカン</t>
    </rPh>
    <phoneticPr fontId="1"/>
  </si>
  <si>
    <t>退職予定の年齢と老後資金で生活する期間</t>
    <rPh sb="0" eb="2">
      <t>タイショクネンレイ</t>
    </rPh>
    <rPh sb="2" eb="4">
      <t>ヨテイ</t>
    </rPh>
    <rPh sb="5" eb="7">
      <t>ネンレイ</t>
    </rPh>
    <rPh sb="8" eb="10">
      <t>ロウゴ</t>
    </rPh>
    <rPh sb="10" eb="12">
      <t>シキン</t>
    </rPh>
    <rPh sb="13" eb="15">
      <t>セイカツ</t>
    </rPh>
    <rPh sb="17" eb="19">
      <t>キカン</t>
    </rPh>
    <phoneticPr fontId="1"/>
  </si>
  <si>
    <t>Q5</t>
    <phoneticPr fontId="1"/>
  </si>
  <si>
    <t>Q6</t>
    <phoneticPr fontId="1"/>
  </si>
  <si>
    <t>あなたの退職後の毎月の支出額は？</t>
    <rPh sb="4" eb="15">
      <t>タイショクヨテイ</t>
    </rPh>
    <phoneticPr fontId="1"/>
  </si>
  <si>
    <t>あなたは何歳までのお金があると安心？</t>
    <phoneticPr fontId="1"/>
  </si>
  <si>
    <t>あなたが退職後にもらえる年金額は？</t>
    <rPh sb="4" eb="7">
      <t>タイショクゴ</t>
    </rPh>
    <rPh sb="12" eb="15">
      <t>ネンキンガク</t>
    </rPh>
    <phoneticPr fontId="1"/>
  </si>
  <si>
    <t>退職後の支出額ともらえる年金額(予想)</t>
    <rPh sb="0" eb="3">
      <t>タイショクゴ</t>
    </rPh>
    <rPh sb="4" eb="7">
      <t>シシュツガク</t>
    </rPh>
    <rPh sb="12" eb="14">
      <t>ソウテイネンキン</t>
    </rPh>
    <rPh sb="14" eb="15">
      <t>シュウニュウガク</t>
    </rPh>
    <rPh sb="16" eb="18">
      <t>ヨソウ</t>
    </rPh>
    <phoneticPr fontId="1"/>
  </si>
  <si>
    <t>Q7</t>
    <phoneticPr fontId="1"/>
  </si>
  <si>
    <t>あなたの現時点の金融資産額は？</t>
    <rPh sb="4" eb="7">
      <t>ゲンジテン</t>
    </rPh>
    <rPh sb="8" eb="12">
      <t>キンユウシサンガク</t>
    </rPh>
    <rPh sb="12" eb="13">
      <t>ガクメン</t>
    </rPh>
    <rPh sb="13" eb="14">
      <t>タイショクヨテイ</t>
    </rPh>
    <phoneticPr fontId="1"/>
  </si>
  <si>
    <t>老後までに追加で用意しておきたいお金は？</t>
    <rPh sb="5" eb="7">
      <t>ツイカ</t>
    </rPh>
    <rPh sb="8" eb="10">
      <t>ヨウイ</t>
    </rPh>
    <rPh sb="17" eb="18">
      <t>カネ</t>
    </rPh>
    <phoneticPr fontId="1"/>
  </si>
  <si>
    <t>1世帯当たり1か月間の収入と支出 3-2 世帯主の年齢階級別 無職世帯</t>
    <rPh sb="31" eb="35">
      <t>ムショクセタイ</t>
    </rPh>
    <phoneticPr fontId="1"/>
  </si>
  <si>
    <t>調査：2018年 公開：2019年2月8日</t>
    <phoneticPr fontId="1"/>
  </si>
  <si>
    <t>世帯主が65歳以上かつ無職かつ2人以上の世帯</t>
    <rPh sb="0" eb="3">
      <t>セタイヌシ</t>
    </rPh>
    <rPh sb="6" eb="7">
      <t>サイ</t>
    </rPh>
    <rPh sb="7" eb="9">
      <t>イジョウ</t>
    </rPh>
    <rPh sb="11" eb="13">
      <t>ムショク</t>
    </rPh>
    <rPh sb="16" eb="17">
      <t>ヒト</t>
    </rPh>
    <rPh sb="17" eb="19">
      <t>イジョウ</t>
    </rPh>
    <rPh sb="20" eb="22">
      <t>セタイ</t>
    </rPh>
    <phoneticPr fontId="1"/>
  </si>
  <si>
    <t>XX</t>
    <phoneticPr fontId="1"/>
  </si>
  <si>
    <t>歳までに</t>
    <rPh sb="0" eb="1">
      <t>サイゲツ</t>
    </rPh>
    <phoneticPr fontId="1"/>
  </si>
  <si>
    <t>万円貯蓄する場合</t>
    <rPh sb="0" eb="2">
      <t>マンエン</t>
    </rPh>
    <rPh sb="2" eb="4">
      <t>チョチク</t>
    </rPh>
    <rPh sb="6" eb="8">
      <t>バアイ</t>
    </rPh>
    <phoneticPr fontId="1"/>
  </si>
  <si>
    <t>およそ</t>
    <phoneticPr fontId="1"/>
  </si>
  <si>
    <t>年間利回り計算用</t>
    <rPh sb="0" eb="4">
      <t>ネンカンリマワ</t>
    </rPh>
    <rPh sb="5" eb="8">
      <t>ケイサンヨウ</t>
    </rPh>
    <phoneticPr fontId="1"/>
  </si>
  <si>
    <r>
      <t>仮に</t>
    </r>
    <r>
      <rPr>
        <sz val="16"/>
        <rFont val="03スマートフォントUI"/>
        <charset val="128"/>
      </rPr>
      <t>貯金だけ</t>
    </r>
    <r>
      <rPr>
        <sz val="16"/>
        <color theme="0" tint="-0.249977111117893"/>
        <rFont val="03スマートフォントUI"/>
        <charset val="128"/>
      </rPr>
      <t>で老後資金を貯める場合
あなたが目標額達成に必要な毎月の貯金額は</t>
    </r>
    <rPh sb="0" eb="1">
      <t>カリ</t>
    </rPh>
    <rPh sb="2" eb="4">
      <t>チョキン</t>
    </rPh>
    <rPh sb="7" eb="11">
      <t>ロウゴシキン</t>
    </rPh>
    <rPh sb="12" eb="13">
      <t>タ</t>
    </rPh>
    <rPh sb="15" eb="17">
      <t>バアイ</t>
    </rPh>
    <rPh sb="22" eb="27">
      <t>モクヒョウガクタッセイ</t>
    </rPh>
    <rPh sb="28" eb="30">
      <t>ヒツヨウ</t>
    </rPh>
    <rPh sb="31" eb="33">
      <t>マイツキ</t>
    </rPh>
    <rPh sb="34" eb="37">
      <t>チョキンガク</t>
    </rPh>
    <phoneticPr fontId="1"/>
  </si>
  <si>
    <t>簡単にシミュレーションできるツールです。</t>
    <rPh sb="0" eb="2">
      <t>カンタン</t>
    </rPh>
    <phoneticPr fontId="1"/>
  </si>
  <si>
    <t>使い方</t>
    <rPh sb="0" eb="1">
      <t>ツカ</t>
    </rPh>
    <rPh sb="2" eb="3">
      <t>カタ</t>
    </rPh>
    <phoneticPr fontId="1"/>
  </si>
  <si>
    <t>以下の2問は回答必須です。必ず値を入力してください。</t>
    <rPh sb="0" eb="2">
      <t>イカ</t>
    </rPh>
    <rPh sb="4" eb="5">
      <t>モン</t>
    </rPh>
    <rPh sb="6" eb="10">
      <t>カイトウヒッス</t>
    </rPh>
    <rPh sb="13" eb="14">
      <t>カナラ</t>
    </rPh>
    <rPh sb="15" eb="16">
      <t>アタイ</t>
    </rPh>
    <rPh sb="17" eb="19">
      <t>ニュウリョク</t>
    </rPh>
    <phoneticPr fontId="1"/>
  </si>
  <si>
    <t>老後に向けていくら資金を準備すべきか？</t>
    <rPh sb="0" eb="2">
      <t>ロウゴ</t>
    </rPh>
    <rPh sb="3" eb="4">
      <t>ム</t>
    </rPh>
    <rPh sb="9" eb="11">
      <t>シキン</t>
    </rPh>
    <rPh sb="12" eb="14">
      <t>ジュンビ</t>
    </rPh>
    <phoneticPr fontId="1"/>
  </si>
  <si>
    <r>
      <t xml:space="preserve">2) </t>
    </r>
    <r>
      <rPr>
        <sz val="16"/>
        <color rgb="FFFF0000"/>
        <rFont val="03スマートフォントUI"/>
        <charset val="128"/>
      </rPr>
      <t>Q3</t>
    </r>
    <r>
      <rPr>
        <sz val="16"/>
        <color theme="1"/>
        <rFont val="03スマートフォントUI"/>
        <charset val="128"/>
      </rPr>
      <t>以降の質問には事前にエクセル作成者が一例を入力していますが、個々人の状況に応じて数字を変更してみてください。</t>
    </r>
    <rPh sb="5" eb="7">
      <t>イコウ</t>
    </rPh>
    <rPh sb="8" eb="10">
      <t>シツモン</t>
    </rPh>
    <rPh sb="12" eb="14">
      <t>ジゼン</t>
    </rPh>
    <rPh sb="19" eb="22">
      <t>サクセイシャ</t>
    </rPh>
    <rPh sb="23" eb="25">
      <t>イチレイ</t>
    </rPh>
    <rPh sb="26" eb="28">
      <t>ニュウリョク</t>
    </rPh>
    <rPh sb="35" eb="38">
      <t>ココジン</t>
    </rPh>
    <rPh sb="39" eb="41">
      <t>ジョウキョウ</t>
    </rPh>
    <rPh sb="42" eb="43">
      <t>オウ</t>
    </rPh>
    <rPh sb="45" eb="47">
      <t>スウジ</t>
    </rPh>
    <rPh sb="48" eb="50">
      <t>ヘンコウ</t>
    </rPh>
    <phoneticPr fontId="1"/>
  </si>
  <si>
    <t>　 あなたの経済状況を加味した、より詳しい結果が算出されます。</t>
    <rPh sb="6" eb="10">
      <t>ケイザイジョウキョウ</t>
    </rPh>
    <rPh sb="11" eb="13">
      <t>カミ</t>
    </rPh>
    <rPh sb="18" eb="19">
      <t>クワ</t>
    </rPh>
    <rPh sb="21" eb="23">
      <t>ケッカ</t>
    </rPh>
    <rPh sb="24" eb="26">
      <t>サンシュツ</t>
    </rPh>
    <phoneticPr fontId="1"/>
  </si>
  <si>
    <t>エクセル作成者：なおころ</t>
    <rPh sb="4" eb="7">
      <t>サクセイシャ</t>
    </rPh>
    <phoneticPr fontId="1"/>
  </si>
  <si>
    <t>https://availability89.com/</t>
    <phoneticPr fontId="1"/>
  </si>
  <si>
    <t>　「将来を考えて今から投資に挑戦してみたい」そんな初心者のための資産運用ブログ</t>
    <rPh sb="25" eb="28">
      <t>ショシンシャ</t>
    </rPh>
    <rPh sb="32" eb="36">
      <t>シサンウンヨウ</t>
    </rPh>
    <phoneticPr fontId="1"/>
  </si>
  <si>
    <t>運営ブログ「すべての投資家達へ」</t>
    <rPh sb="0" eb="5">
      <t>ウンエイ</t>
    </rPh>
    <phoneticPr fontId="1"/>
  </si>
  <si>
    <t>自由に書き込んでみましょう！</t>
    <phoneticPr fontId="1"/>
  </si>
  <si>
    <t>老人ホーム費</t>
    <phoneticPr fontId="1"/>
  </si>
  <si>
    <t>【※2】65歳以上を含む2人以上世帯の平均値が記載されています (自由に調整可能)</t>
    <rPh sb="6" eb="9">
      <t>サイイジョウ</t>
    </rPh>
    <rPh sb="9" eb="11">
      <t>コウレイシャフク</t>
    </rPh>
    <rPh sb="13" eb="16">
      <t>ヒトイジョウ</t>
    </rPh>
    <rPh sb="16" eb="18">
      <t>セタイ</t>
    </rPh>
    <rPh sb="19" eb="21">
      <t>ヘイキン</t>
    </rPh>
    <rPh sb="21" eb="22">
      <t>アタイ</t>
    </rPh>
    <rPh sb="23" eb="25">
      <t>キサイ</t>
    </rPh>
    <rPh sb="33" eb="35">
      <t>ジユウ</t>
    </rPh>
    <rPh sb="36" eb="40">
      <t>チョウセイカノウ</t>
    </rPh>
    <phoneticPr fontId="1"/>
  </si>
  <si>
    <t>貯金総額はおよそいくら？【※1】</t>
    <rPh sb="0" eb="2">
      <t>チョキン</t>
    </rPh>
    <rPh sb="2" eb="4">
      <t>ソウガク</t>
    </rPh>
    <phoneticPr fontId="1"/>
  </si>
  <si>
    <t>住宅・自動車ローンなど負債額はおよそいくら？【※1】</t>
    <rPh sb="0" eb="2">
      <t>ジュウタク</t>
    </rPh>
    <rPh sb="3" eb="6">
      <t>ジドウシャ</t>
    </rPh>
    <rPh sb="11" eb="14">
      <t>フサイガク</t>
    </rPh>
    <phoneticPr fontId="1"/>
  </si>
  <si>
    <t>投資信託など貯金以外の資産額はおよそいくら？【※1】</t>
    <rPh sb="0" eb="4">
      <t>トウシシンタク</t>
    </rPh>
    <rPh sb="6" eb="10">
      <t>チョキンイガイ</t>
    </rPh>
    <rPh sb="11" eb="13">
      <t>シサン</t>
    </rPh>
    <rPh sb="13" eb="14">
      <t>ガク</t>
    </rPh>
    <phoneticPr fontId="1"/>
  </si>
  <si>
    <t>【※1】引用文献：統計局 e-Stat 家計調査（貯蓄・負債編）</t>
    <phoneticPr fontId="1"/>
  </si>
  <si>
    <t>調査：2018年 公開：2019年5月17日</t>
    <phoneticPr fontId="1"/>
  </si>
  <si>
    <t>二人以上世帯 30〜59歳の単純平均</t>
    <rPh sb="0" eb="2">
      <t>フタリ</t>
    </rPh>
    <rPh sb="2" eb="6">
      <t>イジョウセタイ</t>
    </rPh>
    <rPh sb="12" eb="13">
      <t>サイ</t>
    </rPh>
    <rPh sb="14" eb="18">
      <t>タンジュンヘイキン</t>
    </rPh>
    <phoneticPr fontId="1"/>
  </si>
  <si>
    <t>https://www.e-stat.go.jp/stat-search/files?page=1&amp;layout=datalist&amp;toukei=00200561&amp;tstat=000000330001&amp;cycle=7&amp;year=20180&amp;month=0&amp;tclass1=000000330007&amp;tclass2=000000330008&amp;tclass3=000000330009&amp;result_back=1</t>
  </si>
  <si>
    <t>https://www.e-stat.go.jp/stat-search/files?page=1&amp;layout=datalist&amp;toukei=00200561&amp;tstat=000000330001&amp;cycle=7&amp;year=20180&amp;month=0&amp;tclass1=000000330001&amp;tclass2=000000330004&amp;tclass3=000000330005&amp;result_back=1</t>
    <phoneticPr fontId="1"/>
  </si>
  <si>
    <t>【※2】引用文献：統計局 e-Stat 家計調査年報（家計収支編）</t>
    <phoneticPr fontId="1"/>
  </si>
  <si>
    <t>貯蓄及び負債の1世帯当たり現在高 8-5 世帯主の年齢階級別 二人以上の世帯</t>
    <phoneticPr fontId="1"/>
  </si>
  <si>
    <t>1月あたりの実支出と社会保障給付額(年金)の単純平均</t>
    <rPh sb="1" eb="2">
      <t>ツキツギ</t>
    </rPh>
    <rPh sb="6" eb="9">
      <t>ジツシシュツ</t>
    </rPh>
    <rPh sb="10" eb="12">
      <t>シャカイホショウ</t>
    </rPh>
    <rPh sb="12" eb="16">
      <t>ホショウキュウフ</t>
    </rPh>
    <rPh sb="16" eb="17">
      <t>ガク</t>
    </rPh>
    <rPh sb="18" eb="20">
      <t>ネンキン</t>
    </rPh>
    <rPh sb="22" eb="26">
      <t>タンジュンヘイキン</t>
    </rPh>
    <phoneticPr fontId="1"/>
  </si>
  <si>
    <r>
      <t>1) 以下の</t>
    </r>
    <r>
      <rPr>
        <sz val="16"/>
        <color rgb="FFFF0000"/>
        <rFont val="03スマートフォントUI"/>
        <charset val="128"/>
      </rPr>
      <t>Q1</t>
    </r>
    <r>
      <rPr>
        <sz val="16"/>
        <color theme="1"/>
        <rFont val="03スマートフォントUI"/>
        <charset val="128"/>
      </rPr>
      <t>と</t>
    </r>
    <r>
      <rPr>
        <sz val="16"/>
        <color rgb="FFFF0000"/>
        <rFont val="03スマートフォントUI"/>
        <charset val="128"/>
      </rPr>
      <t>Q2</t>
    </r>
    <r>
      <rPr>
        <sz val="16"/>
        <color theme="1"/>
        <rFont val="03スマートフォントUI"/>
        <charset val="128"/>
      </rPr>
      <t>の質問にお答えください。目標とすべき年間利回り(期首払・月複利・非課税)が算出されます。</t>
    </r>
    <rPh sb="3" eb="5">
      <t>イカ</t>
    </rPh>
    <rPh sb="12" eb="14">
      <t>シツモン</t>
    </rPh>
    <rPh sb="16" eb="17">
      <t>コタ</t>
    </rPh>
    <rPh sb="23" eb="25">
      <t>モクヒョウ</t>
    </rPh>
    <rPh sb="29" eb="33">
      <t>ネンカンリマワ</t>
    </rPh>
    <rPh sb="48" eb="50">
      <t>サンシュツ</t>
    </rPh>
    <phoneticPr fontId="1"/>
  </si>
  <si>
    <t>XX</t>
    <phoneticPr fontId="1"/>
  </si>
  <si>
    <t>以下は任意回答です。 必要に応じて背景が水色のセルの値を変えてみましょう！</t>
    <rPh sb="0" eb="2">
      <t>イカ</t>
    </rPh>
    <rPh sb="3" eb="7">
      <t>ニンイカイトウ</t>
    </rPh>
    <rPh sb="11" eb="13">
      <t>ヒツヨウ</t>
    </rPh>
    <rPh sb="14" eb="15">
      <t>オウ</t>
    </rPh>
    <rPh sb="17" eb="19">
      <t>ハイケイ</t>
    </rPh>
    <rPh sb="20" eb="22">
      <t>ミズイロ</t>
    </rPh>
    <rPh sb="26" eb="27">
      <t>アタイ</t>
    </rPh>
    <rPh sb="28" eb="29">
      <t>カ</t>
    </rPh>
    <phoneticPr fontId="1"/>
  </si>
  <si>
    <t>あなたが退職後に毎月もらえる年金額は？</t>
    <rPh sb="4" eb="7">
      <t>タイショクゴ</t>
    </rPh>
    <rPh sb="8" eb="10">
      <t>マイツキ</t>
    </rPh>
    <rPh sb="14" eb="17">
      <t>ネンキンガク</t>
    </rPh>
    <phoneticPr fontId="1"/>
  </si>
  <si>
    <r>
      <t>その資金を</t>
    </r>
    <r>
      <rPr>
        <sz val="16"/>
        <color rgb="FFFF0000"/>
        <rFont val="03スマートフォントUI"/>
        <charset val="128"/>
      </rPr>
      <t>投資で準備する場合は年間で何%の利回りを目指せばいいのか？</t>
    </r>
    <r>
      <rPr>
        <sz val="16"/>
        <color theme="1"/>
        <rFont val="03スマートフォントUI"/>
        <charset val="128"/>
      </rPr>
      <t>を</t>
    </r>
    <rPh sb="2" eb="4">
      <t>シキン</t>
    </rPh>
    <rPh sb="5" eb="7">
      <t>トウシ</t>
    </rPh>
    <rPh sb="8" eb="10">
      <t>ジュンビ</t>
    </rPh>
    <rPh sb="12" eb="14">
      <t>バアイ</t>
    </rPh>
    <rPh sb="15" eb="17">
      <t>ネンカン</t>
    </rPh>
    <rPh sb="18" eb="19">
      <t>ナン</t>
    </rPh>
    <rPh sb="21" eb="23">
      <t>リマワ</t>
    </rPh>
    <rPh sb="25" eb="27">
      <t>メザ</t>
    </rPh>
    <phoneticPr fontId="1"/>
  </si>
  <si>
    <t>住居費(賃貸の場合は家賃)</t>
    <rPh sb="4" eb="6">
      <t>チンタイ</t>
    </rPh>
    <rPh sb="7" eb="9">
      <t>バアイ</t>
    </rPh>
    <rPh sb="10" eb="12">
      <t>ヤチン</t>
    </rPh>
    <phoneticPr fontId="1"/>
  </si>
  <si>
    <t>https://www.nenkin.go.jp/n_net/n_net/easyestimate.html</t>
    <phoneticPr fontId="1"/>
  </si>
  <si>
    <r>
      <t>あなたがもらえる年金見込額は「ねんきんネット」でチェック▶</t>
    </r>
    <r>
      <rPr>
        <sz val="15"/>
        <color theme="1"/>
        <rFont val="851手書き雑フォント"/>
        <charset val="128"/>
      </rPr>
      <t>︎</t>
    </r>
    <rPh sb="8" eb="13">
      <t>ネンキンガク</t>
    </rPh>
    <phoneticPr fontId="1"/>
  </si>
  <si>
    <t>https://availability89.com/risk-and-return/</t>
  </si>
  <si>
    <r>
      <t>人気投資商品の期待利回りとリスクまとめ</t>
    </r>
    <r>
      <rPr>
        <sz val="16"/>
        <color theme="1"/>
        <rFont val="851手書き雑フォント"/>
        <charset val="128"/>
      </rPr>
      <t>▼</t>
    </r>
    <rPh sb="0" eb="2">
      <t>ニンキ</t>
    </rPh>
    <rPh sb="2" eb="4">
      <t>トウシ</t>
    </rPh>
    <rPh sb="4" eb="6">
      <t>ショウヒン</t>
    </rPh>
    <rPh sb="7" eb="11">
      <t>キタイリマワ</t>
    </rPh>
    <phoneticPr fontId="1"/>
  </si>
  <si>
    <t>XX</t>
    <phoneticPr fontId="1"/>
  </si>
  <si>
    <t>老後資金シミュレーションエクセル</t>
    <rPh sb="2" eb="4">
      <t>シキン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</si>
</sst>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#,##0_ "/>
  </numFmts>
  <fonts count="1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03スマートフォントUI"/>
      <charset val="128"/>
    </font>
    <font>
      <sz val="16"/>
      <color theme="0"/>
      <name val="03スマートフォントUI"/>
      <charset val="128"/>
    </font>
    <font>
      <sz val="16"/>
      <color rgb="FFFF0000"/>
      <name val="03スマートフォントUI"/>
      <charset val="128"/>
    </font>
    <font>
      <sz val="16"/>
      <color theme="0" tint="-0.249977111117893"/>
      <name val="03スマートフォントUI"/>
      <charset val="128"/>
    </font>
    <font>
      <sz val="16"/>
      <name val="03スマートフォントUI"/>
      <charset val="128"/>
    </font>
    <font>
      <sz val="28"/>
      <color rgb="FFFF0000"/>
      <name val="03スマートフォントUI"/>
      <charset val="128"/>
    </font>
    <font>
      <sz val="24"/>
      <color theme="0"/>
      <name val="03スマートフォントUI"/>
      <charset val="128"/>
    </font>
    <font>
      <sz val="28"/>
      <color theme="0" tint="-0.249977111117893"/>
      <name val="03スマートフォントUI"/>
      <charset val="128"/>
    </font>
    <font>
      <sz val="14"/>
      <color theme="0" tint="-0.249977111117893"/>
      <name val="03スマートフォントUI"/>
      <charset val="128"/>
    </font>
    <font>
      <u/>
      <sz val="6"/>
      <color theme="10"/>
      <name val="ＭＳ Ｐゴシック"/>
      <charset val="128"/>
      <scheme val="minor"/>
    </font>
    <font>
      <u/>
      <sz val="8"/>
      <color theme="10"/>
      <name val="ＭＳ Ｐゴシック"/>
      <charset val="128"/>
      <scheme val="minor"/>
    </font>
    <font>
      <sz val="16"/>
      <color theme="1"/>
      <name val="851手書き雑フォント"/>
      <charset val="128"/>
    </font>
    <font>
      <sz val="15"/>
      <color theme="1"/>
      <name val="03スマートフォントUI"/>
      <charset val="128"/>
    </font>
    <font>
      <sz val="15"/>
      <color theme="1"/>
      <name val="851手書き雑フォント"/>
      <charset val="128"/>
    </font>
    <font>
      <u/>
      <sz val="18"/>
      <color theme="10"/>
      <name val="ＭＳ Ｐゴシック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BBC5"/>
        <bgColor indexed="64"/>
      </patternFill>
    </fill>
    <fill>
      <patternFill patternType="solid">
        <fgColor rgb="FFDE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 diagonalDown="1">
      <left/>
      <right/>
      <top/>
      <bottom/>
      <diagonal style="thin">
        <color auto="1"/>
      </diagonal>
    </border>
    <border>
      <left/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4" fillId="3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3" fontId="4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176" fontId="4" fillId="5" borderId="0" xfId="0" applyNumberFormat="1" applyFont="1" applyFill="1" applyAlignment="1" applyProtection="1">
      <alignment horizontal="center" vertical="center"/>
      <protection locked="0"/>
    </xf>
    <xf numFmtId="176" fontId="7" fillId="5" borderId="0" xfId="0" applyNumberFormat="1" applyFont="1" applyFill="1" applyAlignment="1" applyProtection="1">
      <alignment horizontal="center" vertical="center"/>
      <protection locked="0"/>
    </xf>
    <xf numFmtId="176" fontId="4" fillId="5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176" fontId="9" fillId="2" borderId="9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176" fontId="11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2" fillId="3" borderId="0" xfId="139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2" fillId="0" borderId="0" xfId="139" applyProtection="1">
      <protection locked="0"/>
    </xf>
    <xf numFmtId="0" fontId="13" fillId="3" borderId="0" xfId="139" applyFont="1" applyFill="1" applyAlignment="1" applyProtection="1">
      <alignment vertical="center"/>
      <protection locked="0"/>
    </xf>
    <xf numFmtId="0" fontId="13" fillId="3" borderId="0" xfId="139" applyFont="1" applyFill="1" applyAlignment="1" applyProtection="1">
      <alignment horizontal="left" vertical="center"/>
      <protection locked="0"/>
    </xf>
    <xf numFmtId="177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3" borderId="0" xfId="0" applyNumberFormat="1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8" fillId="0" borderId="0" xfId="139" applyFont="1" applyAlignment="1" applyProtection="1">
      <alignment vertical="top"/>
      <protection locked="0"/>
    </xf>
    <xf numFmtId="0" fontId="14" fillId="3" borderId="0" xfId="139" applyFont="1" applyFill="1" applyAlignment="1" applyProtection="1">
      <alignment horizontal="left" vertical="center"/>
      <protection locked="0"/>
    </xf>
    <xf numFmtId="0" fontId="10" fillId="4" borderId="0" xfId="0" applyFont="1" applyFill="1" applyAlignment="1">
      <alignment horizontal="center" vertical="center"/>
    </xf>
  </cellXfs>
  <cellStyles count="15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1" builtinId="9" hidden="1"/>
    <cellStyle name="表示済みのハイパーリンク" xfId="142" builtinId="9" hidden="1"/>
    <cellStyle name="表示済みのハイパーリンク" xfId="143" builtinId="9" hidden="1"/>
    <cellStyle name="表示済みのハイパーリンク" xfId="144" builtinId="9" hidden="1"/>
    <cellStyle name="表示済みのハイパーリンク" xfId="145" builtinId="9" hidden="1"/>
    <cellStyle name="表示済みのハイパーリンク" xfId="146" builtinId="9" hidden="1"/>
    <cellStyle name="表示済みのハイパーリンク" xfId="147" builtinId="9" hidden="1"/>
    <cellStyle name="表示済みのハイパーリンク" xfId="148" builtinId="9" hidden="1"/>
    <cellStyle name="表示済みのハイパーリンク" xfId="149" builtinId="9" hidden="1"/>
    <cellStyle name="表示済みのハイパーリンク" xfId="150" builtinId="9" hidden="1"/>
    <cellStyle name="表示済みのハイパーリンク" xfId="151" builtinId="9" hidden="1"/>
    <cellStyle name="表示済みのハイパーリンク" xfId="152" builtinId="9" hidden="1"/>
    <cellStyle name="表示済みのハイパーリンク" xfId="153" builtinId="9" hidden="1"/>
    <cellStyle name="表示済みのハイパーリンク" xfId="15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availability89.com/" TargetMode="External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56</xdr:row>
      <xdr:rowOff>15875</xdr:rowOff>
    </xdr:from>
    <xdr:to>
      <xdr:col>5</xdr:col>
      <xdr:colOff>97366</xdr:colOff>
      <xdr:row>59</xdr:row>
      <xdr:rowOff>199601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19621500"/>
          <a:ext cx="1253066" cy="123147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53</xdr:row>
      <xdr:rowOff>111760</xdr:rowOff>
    </xdr:from>
    <xdr:to>
      <xdr:col>3</xdr:col>
      <xdr:colOff>789092</xdr:colOff>
      <xdr:row>59</xdr:row>
      <xdr:rowOff>60959</xdr:rowOff>
    </xdr:to>
    <xdr:pic>
      <xdr:nvPicPr>
        <xdr:cNvPr id="3" name="図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5202" y="18999200"/>
          <a:ext cx="6248397" cy="2082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ailability89.com/" TargetMode="External"/><Relationship Id="rId4" Type="http://schemas.openxmlformats.org/officeDocument/2006/relationships/hyperlink" Target="https://www.e-stat.go.jp/stat-search/files?page=1&amp;layout=datalist&amp;toukei=00200561&amp;tstat=000000330001&amp;cycle=7&amp;year=20180&amp;month=0&amp;tclass1=000000330007&amp;tclass2=000000330008&amp;tclass3=000000330009&amp;result_back=1" TargetMode="External"/><Relationship Id="rId5" Type="http://schemas.openxmlformats.org/officeDocument/2006/relationships/hyperlink" Target="https://www.nenkin.go.jp/n_net/n_net/easyestimate.html" TargetMode="External"/><Relationship Id="rId6" Type="http://schemas.openxmlformats.org/officeDocument/2006/relationships/hyperlink" Target="https://availability89.com/risk-and-return/" TargetMode="External"/><Relationship Id="rId7" Type="http://schemas.openxmlformats.org/officeDocument/2006/relationships/drawing" Target="../drawings/drawing1.xml"/><Relationship Id="rId1" Type="http://schemas.openxmlformats.org/officeDocument/2006/relationships/hyperlink" Target="https://www.e-stat.go.jp/stat-search/files?page=1&amp;layout=datalist&amp;toukei=00200561&amp;tstat=000000330001&amp;cycle=7&amp;year=20180&amp;month=0&amp;tclass1=000000330001&amp;tclass2=000000330004&amp;tclass3=000000330005&amp;result_back=1" TargetMode="External"/><Relationship Id="rId2" Type="http://schemas.openxmlformats.org/officeDocument/2006/relationships/hyperlink" Target="https://availability89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zoomScale="75" zoomScaleNormal="75" zoomScalePageLayoutView="75" workbookViewId="0">
      <selection activeCell="D18" sqref="D18"/>
    </sheetView>
  </sheetViews>
  <sheetFormatPr baseColWidth="12" defaultRowHeight="28" customHeight="1" x14ac:dyDescent="0"/>
  <cols>
    <col min="1" max="1" width="4.6640625" style="30" customWidth="1"/>
    <col min="2" max="2" width="6" style="30" customWidth="1"/>
    <col min="3" max="3" width="73.83203125" style="30" customWidth="1"/>
    <col min="4" max="4" width="16.1640625" style="30" customWidth="1"/>
    <col min="5" max="5" width="10.33203125" style="30" customWidth="1"/>
    <col min="6" max="6" width="3.6640625" style="30" customWidth="1"/>
    <col min="7" max="7" width="10.6640625" style="30" customWidth="1"/>
    <col min="8" max="8" width="1.33203125" style="30" customWidth="1"/>
    <col min="9" max="9" width="3" style="30" customWidth="1"/>
    <col min="10" max="10" width="44.33203125" style="30" customWidth="1"/>
    <col min="11" max="11" width="12.1640625" style="30" customWidth="1"/>
    <col min="12" max="12" width="19.1640625" style="30" customWidth="1"/>
    <col min="13" max="19" width="12.83203125" style="30"/>
    <col min="20" max="16384" width="12.83203125" style="29"/>
  </cols>
  <sheetData>
    <row r="1" spans="1:20" s="30" customFormat="1" ht="2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s="30" customFormat="1" ht="28" customHeight="1">
      <c r="A2" s="1"/>
      <c r="B2" s="61" t="s">
        <v>88</v>
      </c>
      <c r="C2" s="6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ht="28" customHeight="1">
      <c r="A3" s="1"/>
      <c r="B3" s="61"/>
      <c r="C3" s="6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ht="10" customHeight="1">
      <c r="A4" s="1"/>
      <c r="B4" s="35"/>
      <c r="C4" s="3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ht="28" customHeight="1">
      <c r="A5" s="1"/>
      <c r="B5" s="32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0" ht="28" customHeight="1">
      <c r="A6" s="1"/>
      <c r="B6" s="1" t="s">
        <v>81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7"/>
    </row>
    <row r="7" spans="1:20" ht="28" customHeight="1">
      <c r="A7" s="1"/>
      <c r="B7" s="1" t="s">
        <v>53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T7" s="37"/>
    </row>
    <row r="8" spans="1:20" ht="2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0" ht="28" customHeight="1">
      <c r="A9" s="1"/>
      <c r="B9" s="1" t="s">
        <v>54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0" ht="28" customHeight="1">
      <c r="A10" s="1"/>
      <c r="B10" s="1"/>
      <c r="C10" s="1" t="s">
        <v>77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0" ht="28" customHeight="1">
      <c r="A11" s="1"/>
      <c r="B11" s="1"/>
      <c r="C11" s="1" t="s">
        <v>57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0" ht="28" customHeight="1">
      <c r="A12" s="1"/>
      <c r="B12" s="1"/>
      <c r="C12" s="1" t="s">
        <v>58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20" ht="28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0" ht="28" customHeight="1">
      <c r="A14" s="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"/>
      <c r="N14" s="1"/>
      <c r="O14" s="1"/>
    </row>
    <row r="15" spans="1:20" ht="28" customHeight="1">
      <c r="A15" s="1"/>
      <c r="B15" s="9" t="s">
        <v>55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0" ht="28" customHeight="1">
      <c r="A16" s="1"/>
      <c r="B16" s="9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8" customHeight="1">
      <c r="A17" s="1"/>
      <c r="B17" s="8" t="str">
        <f>D43&amp;E43&amp;C44&amp;D44&amp;E44</f>
        <v>65歳までにおよそ2000万円貯蓄する場合</v>
      </c>
      <c r="C17" s="8"/>
      <c r="D17" s="8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8" customHeight="1">
      <c r="A18" s="1"/>
      <c r="B18" s="2" t="s">
        <v>0</v>
      </c>
      <c r="C18" s="3" t="s">
        <v>1</v>
      </c>
      <c r="D18" s="24" t="s">
        <v>87</v>
      </c>
      <c r="E18" s="1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8" customHeight="1" thickBot="1">
      <c r="A19" s="1"/>
      <c r="B19" s="2" t="s">
        <v>4</v>
      </c>
      <c r="C19" s="3" t="s">
        <v>25</v>
      </c>
      <c r="D19" s="24" t="s">
        <v>87</v>
      </c>
      <c r="E19" s="1" t="s">
        <v>5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54" customHeight="1" thickBot="1">
      <c r="A20" s="1"/>
      <c r="B20" s="7" t="s">
        <v>23</v>
      </c>
      <c r="C20" s="5" t="s">
        <v>3</v>
      </c>
      <c r="D20" s="31" t="str">
        <f>IFERROR(RATE(D29*12,-D45,0,D46,1)*12*100,"")</f>
        <v/>
      </c>
      <c r="E20" s="1" t="s">
        <v>24</v>
      </c>
      <c r="F20" s="1"/>
      <c r="G20" s="1"/>
      <c r="H20" s="1" t="s">
        <v>86</v>
      </c>
      <c r="I20" s="1"/>
      <c r="J20" s="1"/>
      <c r="K20" s="1"/>
      <c r="L20" s="1"/>
      <c r="M20" s="1"/>
      <c r="N20" s="1"/>
      <c r="O20" s="1"/>
    </row>
    <row r="21" spans="1:15" ht="50" customHeight="1">
      <c r="A21" s="1"/>
      <c r="B21" s="16" t="s">
        <v>23</v>
      </c>
      <c r="C21" s="33" t="s">
        <v>52</v>
      </c>
      <c r="D21" s="34" t="str">
        <f>IFERROR(D39/D29/12,"")</f>
        <v/>
      </c>
      <c r="E21" s="15" t="s">
        <v>5</v>
      </c>
      <c r="F21" s="1"/>
      <c r="G21" s="1"/>
      <c r="H21" s="58"/>
      <c r="I21" s="59" t="s">
        <v>85</v>
      </c>
      <c r="J21" s="1"/>
      <c r="K21" s="1"/>
      <c r="L21" s="1"/>
      <c r="M21" s="1"/>
      <c r="N21" s="1"/>
      <c r="O21" s="1"/>
    </row>
    <row r="22" spans="1:15" ht="2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8" customHeight="1">
      <c r="A23" s="1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"/>
      <c r="N23" s="1"/>
      <c r="O23" s="1"/>
    </row>
    <row r="24" spans="1:15" ht="28" customHeight="1">
      <c r="A24" s="1"/>
      <c r="B24" s="9" t="s">
        <v>79</v>
      </c>
      <c r="C24" s="9"/>
      <c r="D24" s="9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8" customHeight="1">
      <c r="A25" s="1"/>
      <c r="B25" s="9"/>
      <c r="C25" s="9"/>
      <c r="D25" s="9"/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8" customHeight="1">
      <c r="A26" s="1"/>
      <c r="B26" s="8" t="s">
        <v>34</v>
      </c>
      <c r="C26" s="8"/>
      <c r="D26" s="8"/>
      <c r="E26" s="8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8" customHeight="1">
      <c r="A27" s="1"/>
      <c r="B27" s="2" t="s">
        <v>29</v>
      </c>
      <c r="C27" s="3" t="s">
        <v>28</v>
      </c>
      <c r="D27" s="24">
        <v>65</v>
      </c>
      <c r="E27" s="1" t="s">
        <v>2</v>
      </c>
      <c r="F27" s="1"/>
      <c r="G27" s="1"/>
      <c r="H27" s="14" t="s">
        <v>37</v>
      </c>
      <c r="I27" s="14"/>
      <c r="J27" s="14"/>
      <c r="K27" s="20">
        <f>K28+K42</f>
        <v>25.978399999999997</v>
      </c>
      <c r="L27" s="8" t="s">
        <v>27</v>
      </c>
      <c r="M27" s="1"/>
      <c r="N27" s="1"/>
      <c r="O27" s="1"/>
    </row>
    <row r="28" spans="1:15" ht="28" customHeight="1">
      <c r="A28" s="1"/>
      <c r="B28" s="2" t="s">
        <v>30</v>
      </c>
      <c r="C28" s="3" t="s">
        <v>38</v>
      </c>
      <c r="D28" s="24">
        <v>92</v>
      </c>
      <c r="E28" s="1" t="s">
        <v>26</v>
      </c>
      <c r="F28" s="1"/>
      <c r="G28" s="1"/>
      <c r="H28" s="13"/>
      <c r="I28" s="9" t="s">
        <v>6</v>
      </c>
      <c r="J28" s="9"/>
      <c r="K28" s="21">
        <f>SUM(K29:K41)</f>
        <v>23.109699999999997</v>
      </c>
      <c r="L28" s="1" t="s">
        <v>5</v>
      </c>
      <c r="M28" s="1"/>
      <c r="N28" s="1"/>
      <c r="O28" s="1"/>
    </row>
    <row r="29" spans="1:15" ht="28" customHeight="1">
      <c r="A29" s="1"/>
      <c r="B29" s="7" t="s">
        <v>23</v>
      </c>
      <c r="C29" s="5" t="s">
        <v>31</v>
      </c>
      <c r="D29" s="7" t="str">
        <f>IFERROR(D27-D18,"")</f>
        <v/>
      </c>
      <c r="E29" s="1" t="s">
        <v>32</v>
      </c>
      <c r="F29" s="1"/>
      <c r="G29" s="1"/>
      <c r="H29" s="13"/>
      <c r="I29" s="1"/>
      <c r="J29" s="1" t="s">
        <v>7</v>
      </c>
      <c r="K29" s="25">
        <v>6.6970999999999998</v>
      </c>
      <c r="L29" s="1" t="s">
        <v>5</v>
      </c>
      <c r="M29" s="1"/>
      <c r="N29" s="1"/>
      <c r="O29" s="1"/>
    </row>
    <row r="30" spans="1:15" ht="28" customHeight="1">
      <c r="A30" s="1"/>
      <c r="B30" s="7" t="s">
        <v>23</v>
      </c>
      <c r="C30" s="5" t="s">
        <v>33</v>
      </c>
      <c r="D30" s="7">
        <f>IFERROR(D28-D27,"")</f>
        <v>27</v>
      </c>
      <c r="E30" s="1" t="s">
        <v>32</v>
      </c>
      <c r="F30" s="1"/>
      <c r="G30" s="9"/>
      <c r="H30" s="13"/>
      <c r="I30" s="1"/>
      <c r="J30" s="1" t="s">
        <v>82</v>
      </c>
      <c r="K30" s="25">
        <v>1.4603999999999999</v>
      </c>
      <c r="L30" s="1" t="s">
        <v>5</v>
      </c>
      <c r="M30" s="1"/>
      <c r="N30" s="1"/>
      <c r="O30" s="1"/>
    </row>
    <row r="31" spans="1:15" ht="28" customHeight="1">
      <c r="A31" s="1"/>
      <c r="B31" s="4"/>
      <c r="C31" s="1"/>
      <c r="D31" s="1"/>
      <c r="E31" s="1"/>
      <c r="F31" s="1"/>
      <c r="G31" s="9"/>
      <c r="H31" s="13"/>
      <c r="I31" s="1"/>
      <c r="J31" s="1" t="s">
        <v>8</v>
      </c>
      <c r="K31" s="25">
        <v>2.1650999999999998</v>
      </c>
      <c r="L31" s="1" t="s">
        <v>5</v>
      </c>
      <c r="M31" s="1"/>
      <c r="N31" s="1"/>
      <c r="O31" s="1"/>
    </row>
    <row r="32" spans="1:15" ht="28" customHeight="1">
      <c r="A32" s="1"/>
      <c r="B32" s="8" t="s">
        <v>40</v>
      </c>
      <c r="C32" s="8"/>
      <c r="D32" s="8"/>
      <c r="E32" s="8"/>
      <c r="F32" s="1"/>
      <c r="G32" s="12"/>
      <c r="H32" s="13"/>
      <c r="I32" s="1"/>
      <c r="J32" s="1" t="s">
        <v>9</v>
      </c>
      <c r="K32" s="25">
        <v>0.96309999999999996</v>
      </c>
      <c r="L32" s="1" t="s">
        <v>5</v>
      </c>
      <c r="M32" s="1"/>
      <c r="N32" s="1"/>
      <c r="O32" s="1"/>
    </row>
    <row r="33" spans="1:15" ht="28" customHeight="1">
      <c r="A33" s="1"/>
      <c r="B33" s="2" t="s">
        <v>35</v>
      </c>
      <c r="C33" s="3" t="s">
        <v>37</v>
      </c>
      <c r="D33" s="22">
        <f>K27</f>
        <v>25.978399999999997</v>
      </c>
      <c r="E33" s="8" t="s">
        <v>27</v>
      </c>
      <c r="F33" s="8"/>
      <c r="G33" s="10"/>
      <c r="H33" s="1"/>
      <c r="I33" s="1"/>
      <c r="J33" s="1" t="s">
        <v>10</v>
      </c>
      <c r="K33" s="25">
        <v>0.59330000000000005</v>
      </c>
      <c r="L33" s="1" t="s">
        <v>5</v>
      </c>
      <c r="M33" s="1"/>
      <c r="N33" s="1"/>
      <c r="O33" s="1"/>
    </row>
    <row r="34" spans="1:15" ht="28" customHeight="1">
      <c r="A34" s="1"/>
      <c r="B34" s="2" t="s">
        <v>36</v>
      </c>
      <c r="C34" s="3" t="s">
        <v>80</v>
      </c>
      <c r="D34" s="23">
        <f>K46</f>
        <v>19.337299999999999</v>
      </c>
      <c r="E34" s="11" t="s">
        <v>27</v>
      </c>
      <c r="F34" s="11"/>
      <c r="G34" s="1"/>
      <c r="H34" s="1"/>
      <c r="I34" s="1"/>
      <c r="J34" s="1" t="s">
        <v>11</v>
      </c>
      <c r="K34" s="25">
        <v>1.4906999999999999</v>
      </c>
      <c r="L34" s="1" t="s">
        <v>5</v>
      </c>
      <c r="M34" s="1"/>
      <c r="N34" s="1"/>
      <c r="O34" s="1"/>
    </row>
    <row r="35" spans="1:15" ht="28" customHeight="1">
      <c r="A35" s="1"/>
      <c r="B35" s="2" t="s">
        <v>41</v>
      </c>
      <c r="C35" s="3" t="s">
        <v>42</v>
      </c>
      <c r="D35" s="7">
        <f>D36+D37-D38</f>
        <v>102</v>
      </c>
      <c r="E35" s="1" t="s">
        <v>27</v>
      </c>
      <c r="F35" s="1"/>
      <c r="G35" s="17"/>
      <c r="H35" s="1"/>
      <c r="I35" s="1"/>
      <c r="J35" s="1" t="s">
        <v>12</v>
      </c>
      <c r="K35" s="25">
        <v>2.5863</v>
      </c>
      <c r="L35" s="1" t="s">
        <v>5</v>
      </c>
      <c r="M35" s="1"/>
      <c r="N35" s="1"/>
      <c r="O35" s="1"/>
    </row>
    <row r="36" spans="1:15" ht="28" customHeight="1">
      <c r="A36" s="1"/>
      <c r="B36" s="1"/>
      <c r="C36" s="3" t="s">
        <v>66</v>
      </c>
      <c r="D36" s="24">
        <v>699</v>
      </c>
      <c r="E36" s="1" t="s">
        <v>27</v>
      </c>
      <c r="F36" s="1"/>
      <c r="G36" s="1"/>
      <c r="H36" s="13"/>
      <c r="I36" s="1"/>
      <c r="J36" s="1" t="s">
        <v>13</v>
      </c>
      <c r="K36" s="25">
        <v>2.3599999999999999E-2</v>
      </c>
      <c r="L36" s="1" t="s">
        <v>5</v>
      </c>
      <c r="M36" s="1"/>
      <c r="N36" s="1"/>
      <c r="O36" s="1"/>
    </row>
    <row r="37" spans="1:15" ht="28" customHeight="1">
      <c r="A37" s="1"/>
      <c r="B37" s="9"/>
      <c r="C37" s="3" t="s">
        <v>68</v>
      </c>
      <c r="D37" s="24">
        <v>442</v>
      </c>
      <c r="E37" s="1" t="s">
        <v>27</v>
      </c>
      <c r="F37" s="1"/>
      <c r="G37" s="1"/>
      <c r="H37" s="13"/>
      <c r="I37" s="6"/>
      <c r="J37" s="1" t="s">
        <v>14</v>
      </c>
      <c r="K37" s="25">
        <v>2.2269999999999999</v>
      </c>
      <c r="L37" s="1" t="s">
        <v>5</v>
      </c>
      <c r="M37" s="1"/>
      <c r="N37" s="1"/>
      <c r="O37" s="1"/>
    </row>
    <row r="38" spans="1:15" ht="28" customHeight="1" thickBot="1">
      <c r="A38" s="1"/>
      <c r="B38" s="1"/>
      <c r="C38" s="3" t="s">
        <v>67</v>
      </c>
      <c r="D38" s="24">
        <v>1039</v>
      </c>
      <c r="E38" s="1" t="s">
        <v>27</v>
      </c>
      <c r="F38" s="1"/>
      <c r="G38" s="1"/>
      <c r="H38" s="13"/>
      <c r="I38" s="1"/>
      <c r="J38" s="1" t="s">
        <v>17</v>
      </c>
      <c r="K38" s="25">
        <v>4.9031000000000002</v>
      </c>
      <c r="L38" s="1" t="s">
        <v>5</v>
      </c>
      <c r="M38" s="1"/>
      <c r="N38" s="1"/>
      <c r="O38" s="1"/>
    </row>
    <row r="39" spans="1:15" ht="28" customHeight="1" thickBot="1">
      <c r="A39" s="1"/>
      <c r="B39" s="7" t="s">
        <v>23</v>
      </c>
      <c r="C39" s="5" t="s">
        <v>43</v>
      </c>
      <c r="D39" s="55">
        <f>IFERROR(((D33-D34)*12*D30)-D35,"")</f>
        <v>2049.7163999999993</v>
      </c>
      <c r="E39" s="1" t="s">
        <v>27</v>
      </c>
      <c r="F39" s="1"/>
      <c r="G39" s="1"/>
      <c r="H39" s="13"/>
      <c r="I39" s="1"/>
      <c r="J39" s="15" t="s">
        <v>63</v>
      </c>
      <c r="K39" s="26" t="s">
        <v>47</v>
      </c>
      <c r="L39" s="15" t="s">
        <v>5</v>
      </c>
      <c r="M39" s="1"/>
      <c r="N39" s="1"/>
      <c r="O39" s="1"/>
    </row>
    <row r="40" spans="1:15" ht="28" customHeight="1">
      <c r="A40" s="1"/>
      <c r="B40" s="7"/>
      <c r="C40" s="32"/>
      <c r="D40" s="36"/>
      <c r="E40" s="32"/>
      <c r="F40" s="32"/>
      <c r="G40" s="32"/>
      <c r="H40" s="13"/>
      <c r="I40" s="1"/>
      <c r="J40" s="15" t="s">
        <v>63</v>
      </c>
      <c r="K40" s="26" t="s">
        <v>78</v>
      </c>
      <c r="L40" s="15" t="s">
        <v>5</v>
      </c>
      <c r="M40" s="5"/>
      <c r="N40" s="1"/>
      <c r="O40" s="1"/>
    </row>
    <row r="41" spans="1:15" ht="28" customHeight="1">
      <c r="A41" s="1"/>
      <c r="B41" s="1"/>
      <c r="C41" s="28"/>
      <c r="D41" s="28"/>
      <c r="E41" s="28"/>
      <c r="F41" s="28"/>
      <c r="G41" s="28"/>
      <c r="H41" s="13"/>
      <c r="I41" s="1"/>
      <c r="J41" s="15" t="s">
        <v>64</v>
      </c>
      <c r="K41" s="26" t="s">
        <v>19</v>
      </c>
      <c r="L41" s="15" t="s">
        <v>5</v>
      </c>
      <c r="M41" s="1"/>
      <c r="N41" s="1"/>
      <c r="O41" s="1"/>
    </row>
    <row r="42" spans="1:15" ht="28" customHeight="1">
      <c r="A42" s="1"/>
      <c r="B42" s="1"/>
      <c r="C42" s="38" t="s">
        <v>51</v>
      </c>
      <c r="D42" s="28"/>
      <c r="E42" s="28"/>
      <c r="F42" s="28"/>
      <c r="G42" s="28"/>
      <c r="H42" s="13"/>
      <c r="I42" s="1" t="s">
        <v>20</v>
      </c>
      <c r="J42" s="1"/>
      <c r="K42" s="21">
        <f>SUM(K43:K44)</f>
        <v>2.8687</v>
      </c>
      <c r="L42" s="1" t="s">
        <v>5</v>
      </c>
      <c r="M42" s="1"/>
      <c r="N42" s="1"/>
      <c r="O42" s="1"/>
    </row>
    <row r="43" spans="1:15" ht="28" customHeight="1">
      <c r="A43" s="1"/>
      <c r="B43" s="1"/>
      <c r="C43" s="28"/>
      <c r="D43" s="39">
        <f>D27</f>
        <v>65</v>
      </c>
      <c r="E43" s="28" t="s">
        <v>48</v>
      </c>
      <c r="F43" s="28"/>
      <c r="G43" s="28"/>
      <c r="H43" s="13"/>
      <c r="I43" s="1"/>
      <c r="J43" s="1" t="s">
        <v>21</v>
      </c>
      <c r="K43" s="25">
        <v>1.1236999999999999</v>
      </c>
      <c r="L43" s="1" t="s">
        <v>5</v>
      </c>
      <c r="M43" s="1"/>
      <c r="N43" s="1"/>
      <c r="O43" s="1"/>
    </row>
    <row r="44" spans="1:15" ht="28" customHeight="1">
      <c r="A44" s="1"/>
      <c r="B44" s="1"/>
      <c r="C44" s="38" t="s">
        <v>50</v>
      </c>
      <c r="D44" s="40">
        <f>ROUND(D39,-2)</f>
        <v>2000</v>
      </c>
      <c r="E44" s="28" t="s">
        <v>49</v>
      </c>
      <c r="F44" s="28"/>
      <c r="G44" s="28"/>
      <c r="H44" s="13"/>
      <c r="I44" s="1"/>
      <c r="J44" s="1" t="s">
        <v>22</v>
      </c>
      <c r="K44" s="25">
        <v>1.7450000000000001</v>
      </c>
      <c r="L44" s="1" t="s">
        <v>5</v>
      </c>
      <c r="M44" s="1"/>
      <c r="N44" s="1"/>
      <c r="O44" s="1"/>
    </row>
    <row r="45" spans="1:15" ht="28" customHeight="1">
      <c r="A45" s="1"/>
      <c r="B45" s="1"/>
      <c r="C45" s="38" t="s">
        <v>15</v>
      </c>
      <c r="D45" s="41" t="e">
        <f>D19*10000</f>
        <v>#VALUE!</v>
      </c>
      <c r="E45" s="28" t="s">
        <v>16</v>
      </c>
      <c r="F45" s="28"/>
      <c r="G45" s="28"/>
      <c r="H45" s="13"/>
      <c r="I45" s="1"/>
      <c r="J45" s="1"/>
      <c r="K45" s="1"/>
      <c r="L45" s="1"/>
      <c r="M45" s="1"/>
      <c r="N45" s="1"/>
      <c r="O45" s="1"/>
    </row>
    <row r="46" spans="1:15" ht="28" customHeight="1">
      <c r="A46" s="1"/>
      <c r="B46" s="1"/>
      <c r="C46" s="38" t="s">
        <v>18</v>
      </c>
      <c r="D46" s="42">
        <f>D39*10000</f>
        <v>20497163.999999993</v>
      </c>
      <c r="E46" s="28" t="s">
        <v>16</v>
      </c>
      <c r="F46" s="28"/>
      <c r="G46" s="28"/>
      <c r="H46" s="18"/>
      <c r="I46" s="14" t="s">
        <v>39</v>
      </c>
      <c r="J46" s="14"/>
      <c r="K46" s="27">
        <v>19.337299999999999</v>
      </c>
      <c r="L46" s="8" t="s">
        <v>27</v>
      </c>
      <c r="M46" s="1"/>
      <c r="N46" s="1"/>
      <c r="O46" s="1"/>
    </row>
    <row r="47" spans="1:15" ht="28" customHeight="1">
      <c r="A47" s="1"/>
      <c r="B47" s="1"/>
      <c r="C47" s="38"/>
      <c r="D47" s="42"/>
      <c r="E47" s="28"/>
      <c r="F47" s="28"/>
      <c r="G47" s="28"/>
      <c r="H47" s="9"/>
      <c r="I47" s="5" t="s">
        <v>65</v>
      </c>
      <c r="J47" s="5"/>
      <c r="K47" s="56"/>
      <c r="L47" s="9"/>
      <c r="M47" s="1"/>
      <c r="N47" s="1"/>
      <c r="O47" s="1"/>
    </row>
    <row r="48" spans="1:15" ht="28" customHeight="1">
      <c r="A48" s="1"/>
      <c r="B48" s="1"/>
      <c r="C48" s="28"/>
      <c r="D48" s="28"/>
      <c r="E48" s="28"/>
      <c r="F48" s="28"/>
      <c r="G48" s="28"/>
      <c r="H48" s="1"/>
      <c r="I48" s="1"/>
      <c r="J48" s="57" t="s">
        <v>84</v>
      </c>
      <c r="K48" s="1"/>
      <c r="L48" s="1"/>
      <c r="M48" s="60" t="s">
        <v>83</v>
      </c>
      <c r="N48" s="1"/>
      <c r="O48" s="1"/>
    </row>
    <row r="49" spans="1:15" ht="28" customHeight="1">
      <c r="A49" s="1"/>
      <c r="B49" s="1"/>
      <c r="C49" s="28"/>
      <c r="D49" s="28"/>
      <c r="E49" s="28"/>
      <c r="F49" s="28"/>
      <c r="G49" s="28"/>
      <c r="H49" s="1"/>
      <c r="I49" s="1"/>
      <c r="J49" s="1"/>
      <c r="K49" s="1"/>
      <c r="L49" s="1"/>
      <c r="M49" s="1"/>
      <c r="N49" s="1"/>
      <c r="O49" s="1"/>
    </row>
    <row r="50" spans="1:15" ht="28" customHeight="1">
      <c r="A50" s="1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  <c r="N50" s="46"/>
      <c r="O50" s="46"/>
    </row>
    <row r="51" spans="1:15" ht="28" customHeight="1">
      <c r="A51" s="1"/>
      <c r="B51" s="46"/>
      <c r="C51" s="47" t="s">
        <v>59</v>
      </c>
      <c r="D51" s="46"/>
      <c r="E51" s="48"/>
      <c r="F51" s="48"/>
      <c r="G51" s="48"/>
      <c r="H51" s="46" t="s">
        <v>69</v>
      </c>
      <c r="I51" s="46"/>
      <c r="J51" s="46"/>
      <c r="K51" s="46"/>
      <c r="L51" s="46"/>
      <c r="M51" s="46"/>
      <c r="N51" s="46"/>
      <c r="O51" s="46"/>
    </row>
    <row r="52" spans="1:15" ht="28" customHeight="1">
      <c r="A52" s="1"/>
      <c r="B52" s="46"/>
      <c r="C52" s="49" t="s">
        <v>62</v>
      </c>
      <c r="D52" s="49" t="s">
        <v>60</v>
      </c>
      <c r="E52" s="46"/>
      <c r="F52" s="46"/>
      <c r="G52" s="46"/>
      <c r="H52" s="46"/>
      <c r="I52" s="46"/>
      <c r="J52" s="51" t="s">
        <v>75</v>
      </c>
      <c r="K52" s="46"/>
      <c r="L52" s="46"/>
      <c r="M52" s="46"/>
      <c r="N52" s="46"/>
      <c r="O52" s="46"/>
    </row>
    <row r="53" spans="1:15" ht="28" customHeight="1">
      <c r="A53" s="1"/>
      <c r="B53" s="46"/>
      <c r="C53" s="51" t="s">
        <v>61</v>
      </c>
      <c r="D53" s="52"/>
      <c r="E53" s="46"/>
      <c r="F53" s="46"/>
      <c r="G53" s="46"/>
      <c r="H53" s="46"/>
      <c r="I53" s="46"/>
      <c r="J53" s="51" t="s">
        <v>70</v>
      </c>
      <c r="K53" s="46"/>
      <c r="L53" s="46"/>
      <c r="M53" s="46"/>
      <c r="N53" s="46"/>
      <c r="O53" s="46"/>
    </row>
    <row r="54" spans="1:15" ht="28" customHeight="1">
      <c r="A54" s="1"/>
      <c r="B54" s="46"/>
      <c r="C54" s="46"/>
      <c r="D54" s="46"/>
      <c r="E54" s="46"/>
      <c r="F54" s="46"/>
      <c r="G54" s="46"/>
      <c r="H54" s="46"/>
      <c r="I54" s="46"/>
      <c r="J54" s="51" t="s">
        <v>71</v>
      </c>
      <c r="K54" s="46"/>
      <c r="L54" s="46"/>
      <c r="M54" s="46"/>
      <c r="N54" s="46"/>
      <c r="O54" s="46"/>
    </row>
    <row r="55" spans="1:15" ht="28" customHeight="1">
      <c r="A55" s="1"/>
      <c r="B55" s="46"/>
      <c r="C55" s="46"/>
      <c r="D55" s="46"/>
      <c r="E55" s="46"/>
      <c r="F55" s="46"/>
      <c r="G55" s="46"/>
      <c r="H55" s="46"/>
      <c r="I55" s="46"/>
      <c r="J55" s="53" t="s">
        <v>72</v>
      </c>
      <c r="K55" s="46"/>
      <c r="L55" s="46"/>
      <c r="M55" s="46"/>
      <c r="N55" s="46"/>
      <c r="O55" s="46"/>
    </row>
    <row r="56" spans="1:15" ht="28" customHeight="1">
      <c r="A56" s="1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 spans="1:15" ht="28" customHeight="1">
      <c r="A57" s="1"/>
      <c r="B57" s="46"/>
      <c r="C57" s="46"/>
      <c r="D57" s="46"/>
      <c r="E57" s="46"/>
      <c r="F57" s="46"/>
      <c r="G57" s="46"/>
      <c r="H57" s="46" t="s">
        <v>74</v>
      </c>
      <c r="I57" s="46"/>
      <c r="J57" s="46"/>
      <c r="K57" s="46"/>
      <c r="L57" s="46"/>
      <c r="M57" s="46"/>
      <c r="N57" s="46"/>
      <c r="O57" s="46"/>
    </row>
    <row r="58" spans="1:15" ht="28" customHeight="1">
      <c r="A58" s="1"/>
      <c r="B58" s="46"/>
      <c r="C58" s="46"/>
      <c r="D58" s="46"/>
      <c r="E58" s="46"/>
      <c r="F58" s="46"/>
      <c r="G58" s="46"/>
      <c r="H58" s="46"/>
      <c r="I58" s="46"/>
      <c r="J58" s="51" t="s">
        <v>44</v>
      </c>
      <c r="K58" s="46"/>
      <c r="L58" s="46"/>
      <c r="M58" s="46"/>
      <c r="N58" s="46"/>
      <c r="O58" s="46"/>
    </row>
    <row r="59" spans="1:15" ht="28" customHeight="1">
      <c r="A59" s="1"/>
      <c r="B59" s="46"/>
      <c r="C59" s="46"/>
      <c r="D59" s="46"/>
      <c r="E59" s="46"/>
      <c r="F59" s="46"/>
      <c r="G59" s="46"/>
      <c r="H59" s="46"/>
      <c r="I59" s="46"/>
      <c r="J59" s="51" t="s">
        <v>45</v>
      </c>
      <c r="K59" s="46"/>
      <c r="L59" s="46"/>
      <c r="M59" s="46"/>
      <c r="N59" s="46"/>
      <c r="O59" s="46"/>
    </row>
    <row r="60" spans="1:15" ht="28" customHeight="1">
      <c r="A60" s="1"/>
      <c r="B60" s="46"/>
      <c r="C60" s="46"/>
      <c r="D60" s="46"/>
      <c r="E60" s="46"/>
      <c r="F60" s="46"/>
      <c r="G60" s="46"/>
      <c r="H60" s="46"/>
      <c r="I60" s="50"/>
      <c r="J60" s="51" t="s">
        <v>46</v>
      </c>
      <c r="K60" s="46"/>
      <c r="L60" s="46"/>
      <c r="M60" s="46"/>
      <c r="N60" s="46"/>
      <c r="O60" s="46"/>
    </row>
    <row r="61" spans="1:15" ht="28" customHeight="1">
      <c r="A61" s="1"/>
      <c r="B61" s="46"/>
      <c r="C61" s="46"/>
      <c r="D61" s="46"/>
      <c r="E61" s="46"/>
      <c r="F61" s="46"/>
      <c r="G61" s="46"/>
      <c r="H61" s="46"/>
      <c r="I61" s="50"/>
      <c r="J61" s="51" t="s">
        <v>76</v>
      </c>
      <c r="K61" s="46"/>
      <c r="L61" s="46"/>
      <c r="M61" s="46"/>
      <c r="N61" s="46"/>
      <c r="O61" s="46"/>
    </row>
    <row r="62" spans="1:15" ht="28" customHeight="1">
      <c r="A62" s="1"/>
      <c r="B62" s="46"/>
      <c r="C62" s="46"/>
      <c r="D62" s="46"/>
      <c r="E62" s="46"/>
      <c r="F62" s="46"/>
      <c r="G62" s="46"/>
      <c r="H62" s="46"/>
      <c r="I62" s="50"/>
      <c r="J62" s="54" t="s">
        <v>73</v>
      </c>
      <c r="K62" s="46"/>
      <c r="L62" s="46"/>
      <c r="M62" s="46"/>
      <c r="N62" s="46"/>
      <c r="O62" s="46"/>
    </row>
    <row r="63" spans="1:15" ht="28" customHeight="1">
      <c r="A63" s="1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28" customHeight="1">
      <c r="I64" s="43"/>
    </row>
    <row r="65" spans="9:10" ht="28" customHeight="1">
      <c r="I65" s="43"/>
    </row>
    <row r="66" spans="9:10" ht="28" customHeight="1">
      <c r="I66" s="43"/>
      <c r="J66" s="44"/>
    </row>
  </sheetData>
  <sheetProtection password="E15B" sheet="1" objects="1" scenarios="1" selectLockedCells="1"/>
  <mergeCells count="1">
    <mergeCell ref="B2:C3"/>
  </mergeCells>
  <phoneticPr fontId="1"/>
  <dataValidations count="1">
    <dataValidation type="whole" allowBlank="1" showInputMessage="1" showErrorMessage="1" sqref="D27:D28">
      <formula1>0</formula1>
      <formula2>100</formula2>
    </dataValidation>
  </dataValidations>
  <hyperlinks>
    <hyperlink ref="J62" r:id="rId1"/>
    <hyperlink ref="D52" r:id="rId2"/>
    <hyperlink ref="C52" r:id="rId3" display="すべての投資家達へ"/>
    <hyperlink ref="J55" r:id="rId4"/>
    <hyperlink ref="M48" r:id="rId5"/>
    <hyperlink ref="I21" r:id="rId6"/>
  </hyperlinks>
  <pageMargins left="0.7" right="0.7" top="0.75" bottom="0.75" header="0.3" footer="0.3"/>
  <pageSetup paperSize="9" orientation="portrait" horizontalDpi="4294967292" verticalDpi="4294967292"/>
  <ignoredErrors>
    <ignoredError sqref="D45" evalError="1"/>
    <ignoredError sqref="D39" unlockedFormula="1"/>
  </ignoredErrors>
  <drawing r:id="rId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2019-10-18T14:04:03Z</dcterms:created>
  <dcterms:modified xsi:type="dcterms:W3CDTF">2019-10-25T04:18:15Z</dcterms:modified>
</cp:coreProperties>
</file>